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80" tabRatio="855" activeTab="0"/>
  </bookViews>
  <sheets>
    <sheet name="Допустима премия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<sst xmlns="http://schemas.openxmlformats.org/spreadsheetml/2006/main" count="22" uniqueCount="19">
  <si>
    <t>Категория на риболовния кораб по тонаж (GT)</t>
  </si>
  <si>
    <t>Възраст на кораба</t>
  </si>
  <si>
    <t>Входни  данни</t>
  </si>
  <si>
    <t>Бруто тонаж на кораба</t>
  </si>
  <si>
    <t>Изчисляване на индивидуалния лимит на премиите</t>
  </si>
  <si>
    <t>Сума, ЕВРО</t>
  </si>
  <si>
    <t>0 &lt; 10</t>
  </si>
  <si>
    <t>10 &lt; 25</t>
  </si>
  <si>
    <t>25 &lt; 100</t>
  </si>
  <si>
    <t>100 &lt; 300</t>
  </si>
  <si>
    <t>300 &lt; 500</t>
  </si>
  <si>
    <t>500 и повече</t>
  </si>
  <si>
    <t>Окончателно изчисляване на премиите</t>
  </si>
  <si>
    <t>Години</t>
  </si>
  <si>
    <t>Коеф.</t>
  </si>
  <si>
    <t>и повече</t>
  </si>
  <si>
    <t>Инструкция за изчисляване на премията по мярка 1.1</t>
  </si>
  <si>
    <t>Определяне на размера на допустимата премия:</t>
  </si>
  <si>
    <t>1. Въведете бруто тонаж на кораба (D10)
2. Въведете възраст на кораба (D12)
3. Ващия индивидуален лимит на премията ще се излезне в поле D24
4. Вашата окончателна премия ще излезе в поле F52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</si>
</sst>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00_ ;[Red]\-#,##0.0000\ "/>
    <numFmt numFmtId="182" formatCode="#,##0.0000"/>
    <numFmt numFmtId="183" formatCode="#,##0_ ;[Red]\-#,##0\ "/>
    <numFmt numFmtId="184" formatCode="#,##0.00\ &quot;лв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\ [$€-1]"/>
    <numFmt numFmtId="190" formatCode="#,##0.00000"/>
    <numFmt numFmtId="191" formatCode="#,##0.00\ [$лв-402]"/>
    <numFmt numFmtId="192" formatCode="_-[$€-2]\ * #,##0_-;\-[$€-2]\ * #,##0_-;_-[$€-2]\ * &quot;-&quot;_-;_-@_-"/>
    <numFmt numFmtId="193" formatCode="_-* #,##0\ [$€-1]_-;\-* #,##0\ [$€-1]_-;_-* &quot;-&quot;\ [$€-1]_-;_-@_-"/>
    <numFmt numFmtId="194" formatCode="_-* #,##0.0\ [$€-1]_-;\-* #,##0.0\ [$€-1]_-;_-* &quot;-&quot;\ [$€-1]_-;_-@_-"/>
    <numFmt numFmtId="195" formatCode="_-* #,##0.00\ [$€-1]_-;\-* #,##0.00\ [$€-1]_-;_-* &quot;-&quot;\ [$€-1]_-;_-@_-"/>
    <numFmt numFmtId="196" formatCode="_-* #,##0.00\ [$€-1]_-;\-* #,##0.00\ [$€-1]_-;_-* &quot;-&quot;??\ [$€-1]_-;_-@_-"/>
    <numFmt numFmtId="197" formatCode="_-* #,##0.0\ &quot;лв.&quot;_-;\-* #,##0.0\ &quot;лв.&quot;_-;_-* &quot;-&quot;\ &quot;лв.&quot;_-;_-@_-"/>
    <numFmt numFmtId="198" formatCode="_-* #,##0.00\ &quot;лв.&quot;_-;\-* #,##0.00\ &quot;лв.&quot;_-;_-* &quot;-&quot;\ &quot;лв.&quot;_-;_-@_-"/>
    <numFmt numFmtId="199" formatCode="_-* #,##0.00000\ [$€-1]_-;\-* #,##0.00000\ [$€-1]_-;_-* &quot;-&quot;?????\ [$€-1]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2" borderId="0" xfId="60" applyFont="1" applyFill="1" applyAlignment="1">
      <alignment horizontal="center" wrapText="1"/>
      <protection/>
    </xf>
    <xf numFmtId="0" fontId="6" fillId="0" borderId="0" xfId="59" applyFont="1">
      <alignment/>
      <protection/>
    </xf>
    <xf numFmtId="0" fontId="6" fillId="0" borderId="10" xfId="59" applyFont="1" applyBorder="1">
      <alignment/>
      <protection/>
    </xf>
    <xf numFmtId="0" fontId="6" fillId="18" borderId="10" xfId="59" applyFont="1" applyFill="1" applyBorder="1">
      <alignment/>
      <protection/>
    </xf>
    <xf numFmtId="0" fontId="6" fillId="0" borderId="11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4" fontId="6" fillId="0" borderId="14" xfId="59" applyNumberFormat="1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4" fontId="6" fillId="0" borderId="16" xfId="59" applyNumberFormat="1" applyFont="1" applyBorder="1">
      <alignment/>
      <protection/>
    </xf>
    <xf numFmtId="4" fontId="6" fillId="0" borderId="17" xfId="59" applyNumberFormat="1" applyFont="1" applyBorder="1">
      <alignment/>
      <protection/>
    </xf>
    <xf numFmtId="4" fontId="6" fillId="0" borderId="15" xfId="59" applyNumberFormat="1" applyFont="1" applyBorder="1">
      <alignment/>
      <protection/>
    </xf>
    <xf numFmtId="0" fontId="6" fillId="0" borderId="17" xfId="59" applyFont="1" applyBorder="1" applyAlignment="1">
      <alignment horizontal="center"/>
      <protection/>
    </xf>
    <xf numFmtId="4" fontId="6" fillId="0" borderId="18" xfId="59" applyNumberFormat="1" applyFont="1" applyBorder="1">
      <alignment/>
      <protection/>
    </xf>
    <xf numFmtId="0" fontId="6" fillId="0" borderId="19" xfId="59" applyFont="1" applyBorder="1" applyAlignment="1">
      <alignment horizontal="center"/>
      <protection/>
    </xf>
    <xf numFmtId="0" fontId="6" fillId="0" borderId="20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 vertical="center"/>
      <protection/>
    </xf>
    <xf numFmtId="196" fontId="6" fillId="0" borderId="23" xfId="59" applyNumberFormat="1" applyFont="1" applyBorder="1">
      <alignment/>
      <protection/>
    </xf>
    <xf numFmtId="196" fontId="6" fillId="0" borderId="12" xfId="59" applyNumberFormat="1" applyFont="1" applyBorder="1">
      <alignment/>
      <protection/>
    </xf>
    <xf numFmtId="4" fontId="6" fillId="0" borderId="13" xfId="59" applyNumberFormat="1" applyFont="1" applyBorder="1">
      <alignment/>
      <protection/>
    </xf>
    <xf numFmtId="0" fontId="10" fillId="33" borderId="0" xfId="59" applyFont="1" applyFill="1" applyBorder="1">
      <alignment/>
      <protection/>
    </xf>
    <xf numFmtId="0" fontId="6" fillId="33" borderId="0" xfId="59" applyFont="1" applyFill="1" applyBorder="1">
      <alignment/>
      <protection/>
    </xf>
    <xf numFmtId="195" fontId="5" fillId="34" borderId="11" xfId="59" applyNumberFormat="1" applyFont="1" applyFill="1" applyBorder="1">
      <alignment/>
      <protection/>
    </xf>
    <xf numFmtId="195" fontId="6" fillId="34" borderId="11" xfId="59" applyNumberFormat="1" applyFont="1" applyFill="1" applyBorder="1">
      <alignment/>
      <protection/>
    </xf>
    <xf numFmtId="0" fontId="8" fillId="32" borderId="0" xfId="60" applyFont="1" applyFill="1" applyAlignment="1">
      <alignment horizontal="left" wrapText="1"/>
      <protection/>
    </xf>
    <xf numFmtId="0" fontId="9" fillId="32" borderId="0" xfId="60" applyFont="1" applyFill="1" applyBorder="1" applyAlignment="1">
      <alignment horizontal="left" vertical="top"/>
      <protection/>
    </xf>
    <xf numFmtId="0" fontId="4" fillId="32" borderId="0" xfId="60" applyFont="1" applyFill="1" applyAlignment="1">
      <alignment horizontal="left" vertical="top" wrapText="1"/>
      <protection/>
    </xf>
    <xf numFmtId="0" fontId="10" fillId="33" borderId="0" xfId="59" applyFont="1" applyFill="1" applyBorder="1" applyAlignment="1">
      <alignment horizontal="left"/>
      <protection/>
    </xf>
    <xf numFmtId="4" fontId="6" fillId="0" borderId="24" xfId="59" applyNumberFormat="1" applyFont="1" applyBorder="1" applyAlignment="1">
      <alignment horizontal="right" vertical="center"/>
      <protection/>
    </xf>
    <xf numFmtId="4" fontId="6" fillId="0" borderId="20" xfId="59" applyNumberFormat="1" applyFont="1" applyBorder="1" applyAlignment="1">
      <alignment horizontal="right" vertical="center"/>
      <protection/>
    </xf>
    <xf numFmtId="0" fontId="6" fillId="0" borderId="25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26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/>
      <protection/>
    </xf>
    <xf numFmtId="0" fontId="6" fillId="0" borderId="28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6" fillId="0" borderId="30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24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CL_2.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98" zoomScaleSheetLayoutView="98" workbookViewId="0" topLeftCell="A1">
      <selection activeCell="D12" sqref="D12"/>
    </sheetView>
  </sheetViews>
  <sheetFormatPr defaultColWidth="13.421875" defaultRowHeight="12.75"/>
  <cols>
    <col min="1" max="2" width="13.421875" style="2" customWidth="1"/>
    <col min="3" max="3" width="18.421875" style="2" customWidth="1"/>
    <col min="4" max="5" width="13.421875" style="2" customWidth="1"/>
    <col min="6" max="6" width="15.140625" style="2" bestFit="1" customWidth="1"/>
    <col min="7" max="16384" width="13.421875" style="2" customWidth="1"/>
  </cols>
  <sheetData>
    <row r="1" spans="1:6" ht="20.25">
      <c r="A1" s="28" t="s">
        <v>17</v>
      </c>
      <c r="B1" s="28"/>
      <c r="C1" s="28"/>
      <c r="D1" s="28"/>
      <c r="E1" s="28"/>
      <c r="F1" s="28"/>
    </row>
    <row r="2" spans="1:6" ht="18.75">
      <c r="A2" s="27" t="s">
        <v>16</v>
      </c>
      <c r="B2" s="27"/>
      <c r="C2" s="27"/>
      <c r="D2" s="27"/>
      <c r="E2" s="27"/>
      <c r="F2" s="27"/>
    </row>
    <row r="3" spans="1:6" ht="15">
      <c r="A3" s="29" t="s">
        <v>18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15">
      <c r="A5" s="29"/>
      <c r="B5" s="29"/>
      <c r="C5" s="29"/>
      <c r="D5" s="29"/>
      <c r="E5" s="29"/>
      <c r="F5" s="29"/>
    </row>
    <row r="6" spans="1:6" ht="15">
      <c r="A6" s="29"/>
      <c r="B6" s="29"/>
      <c r="C6" s="29"/>
      <c r="D6" s="29"/>
      <c r="E6" s="29"/>
      <c r="F6" s="29"/>
    </row>
    <row r="7" spans="1:6" ht="15">
      <c r="A7" s="29"/>
      <c r="B7" s="29"/>
      <c r="C7" s="29"/>
      <c r="D7" s="29"/>
      <c r="E7" s="29"/>
      <c r="F7" s="29"/>
    </row>
    <row r="8" spans="1:6" ht="15">
      <c r="A8" s="1"/>
      <c r="B8" s="1"/>
      <c r="C8" s="1"/>
      <c r="D8" s="1"/>
      <c r="E8" s="1"/>
      <c r="F8" s="1"/>
    </row>
    <row r="9" spans="1:6" ht="20.25">
      <c r="A9" s="23" t="s">
        <v>2</v>
      </c>
      <c r="B9" s="24"/>
      <c r="C9" s="24"/>
      <c r="D9" s="24"/>
      <c r="E9" s="1"/>
      <c r="F9" s="1"/>
    </row>
    <row r="10" spans="1:6" ht="32.25" customHeight="1">
      <c r="A10" s="1"/>
      <c r="B10" s="3" t="s">
        <v>3</v>
      </c>
      <c r="C10" s="3"/>
      <c r="D10" s="4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32.25" customHeight="1">
      <c r="A12" s="1"/>
      <c r="B12" s="3" t="s">
        <v>1</v>
      </c>
      <c r="C12" s="3"/>
      <c r="D12" s="4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20.25">
      <c r="A15" s="23" t="s">
        <v>4</v>
      </c>
      <c r="B15" s="23"/>
      <c r="C15" s="23"/>
      <c r="D15" s="24"/>
      <c r="E15" s="24"/>
      <c r="F15" s="24"/>
    </row>
    <row r="16" spans="1:6" ht="36.75" customHeight="1">
      <c r="A16" s="1"/>
      <c r="B16" s="33" t="s">
        <v>0</v>
      </c>
      <c r="C16" s="34"/>
      <c r="D16" s="19" t="s">
        <v>5</v>
      </c>
      <c r="E16" s="1"/>
      <c r="F16" s="1"/>
    </row>
    <row r="17" spans="1:6" ht="15">
      <c r="A17" s="1"/>
      <c r="B17" s="35" t="s">
        <v>6</v>
      </c>
      <c r="C17" s="36"/>
      <c r="D17" s="20">
        <f>IF(D10&gt;0,IF(D10&lt;=10,11000*$D$10+2000,""),"")</f>
      </c>
      <c r="E17" s="1"/>
      <c r="F17" s="1"/>
    </row>
    <row r="18" spans="1:6" ht="15">
      <c r="A18" s="1"/>
      <c r="B18" s="37" t="s">
        <v>7</v>
      </c>
      <c r="C18" s="38"/>
      <c r="D18" s="20">
        <f>IF($D$10&gt;10,IF($D$10&lt;=25,5000*$D$10+62000,""),"")</f>
      </c>
      <c r="E18" s="1"/>
      <c r="F18" s="1"/>
    </row>
    <row r="19" spans="1:6" ht="15">
      <c r="A19" s="1"/>
      <c r="B19" s="37" t="s">
        <v>8</v>
      </c>
      <c r="C19" s="38"/>
      <c r="D19" s="20">
        <f>IF($D$10&gt;25,IF($D$10&lt;=100,4200*$D$10+82000,""),"")</f>
      </c>
      <c r="E19" s="1"/>
      <c r="F19" s="1"/>
    </row>
    <row r="20" spans="1:6" ht="15">
      <c r="A20" s="1"/>
      <c r="B20" s="37" t="s">
        <v>9</v>
      </c>
      <c r="C20" s="38"/>
      <c r="D20" s="20">
        <f>IF($D$10&gt;100,IF($D$10&lt;=300,2700*$D$10+232000,""),"")</f>
      </c>
      <c r="E20" s="1"/>
      <c r="F20" s="1"/>
    </row>
    <row r="21" spans="1:6" ht="15">
      <c r="A21" s="1"/>
      <c r="B21" s="37" t="s">
        <v>10</v>
      </c>
      <c r="C21" s="38"/>
      <c r="D21" s="20">
        <f>IF($D$10&gt;300,IF($D$10&lt;=500,2200*$D$10+382000,""),"")</f>
      </c>
      <c r="E21" s="1"/>
      <c r="F21" s="1"/>
    </row>
    <row r="22" spans="1:6" ht="15">
      <c r="A22" s="1"/>
      <c r="B22" s="39" t="s">
        <v>11</v>
      </c>
      <c r="C22" s="40"/>
      <c r="D22" s="21">
        <f>IF($D$10&gt;500,1200*$D$10+882000,"")</f>
      </c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32.25" customHeight="1" thickBot="1">
      <c r="A24" s="1"/>
      <c r="B24" s="5"/>
      <c r="C24" s="5"/>
      <c r="D24" s="26">
        <f>SUM(D17:D22)</f>
        <v>0</v>
      </c>
      <c r="E24" s="1"/>
      <c r="F24" s="1"/>
    </row>
    <row r="25" spans="1:6" ht="15.75" thickTop="1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20.25">
      <c r="A27" s="30" t="s">
        <v>12</v>
      </c>
      <c r="B27" s="30"/>
      <c r="C27" s="30"/>
      <c r="D27" s="30"/>
      <c r="E27" s="30"/>
      <c r="F27" s="30"/>
    </row>
    <row r="28" spans="1:6" ht="15">
      <c r="A28" s="1"/>
      <c r="B28" s="6" t="s">
        <v>13</v>
      </c>
      <c r="C28" s="18" t="s">
        <v>14</v>
      </c>
      <c r="D28" s="18" t="s">
        <v>5</v>
      </c>
      <c r="E28" s="17" t="s">
        <v>5</v>
      </c>
      <c r="F28" s="6" t="s">
        <v>5</v>
      </c>
    </row>
    <row r="29" spans="1:6" ht="15">
      <c r="A29" s="1"/>
      <c r="B29" s="7">
        <v>10</v>
      </c>
      <c r="C29" s="7">
        <v>1</v>
      </c>
      <c r="D29" s="8">
        <f aca="true" t="shared" si="0" ref="D29:D34">$D$24*C29</f>
        <v>0</v>
      </c>
      <c r="E29" s="8">
        <f aca="true" t="shared" si="1" ref="E29:E34">$D$24*0.5</f>
        <v>0</v>
      </c>
      <c r="F29" s="22">
        <f aca="true" t="shared" si="2" ref="F29:F48">IF(B29=$D$12,E29,"")</f>
      </c>
    </row>
    <row r="30" spans="1:6" ht="15">
      <c r="A30" s="11"/>
      <c r="B30" s="9">
        <v>11</v>
      </c>
      <c r="C30" s="9">
        <v>1</v>
      </c>
      <c r="D30" s="10">
        <f t="shared" si="0"/>
        <v>0</v>
      </c>
      <c r="E30" s="10">
        <f t="shared" si="1"/>
        <v>0</v>
      </c>
      <c r="F30" s="11">
        <f t="shared" si="2"/>
      </c>
    </row>
    <row r="31" spans="1:6" ht="15">
      <c r="A31" s="1"/>
      <c r="B31" s="9">
        <v>12</v>
      </c>
      <c r="C31" s="9">
        <v>1</v>
      </c>
      <c r="D31" s="10">
        <f t="shared" si="0"/>
        <v>0</v>
      </c>
      <c r="E31" s="10">
        <f t="shared" si="1"/>
        <v>0</v>
      </c>
      <c r="F31" s="11">
        <f t="shared" si="2"/>
      </c>
    </row>
    <row r="32" spans="1:6" ht="15">
      <c r="A32" s="1"/>
      <c r="B32" s="9">
        <v>13</v>
      </c>
      <c r="C32" s="9">
        <v>1</v>
      </c>
      <c r="D32" s="10">
        <f t="shared" si="0"/>
        <v>0</v>
      </c>
      <c r="E32" s="10">
        <f t="shared" si="1"/>
        <v>0</v>
      </c>
      <c r="F32" s="11">
        <f t="shared" si="2"/>
      </c>
    </row>
    <row r="33" spans="1:6" ht="15">
      <c r="A33" s="1"/>
      <c r="B33" s="9">
        <v>14</v>
      </c>
      <c r="C33" s="9">
        <v>1</v>
      </c>
      <c r="D33" s="10">
        <f t="shared" si="0"/>
        <v>0</v>
      </c>
      <c r="E33" s="10">
        <f t="shared" si="1"/>
        <v>0</v>
      </c>
      <c r="F33" s="11">
        <f t="shared" si="2"/>
      </c>
    </row>
    <row r="34" spans="1:6" ht="15">
      <c r="A34" s="1"/>
      <c r="B34" s="9">
        <v>15</v>
      </c>
      <c r="C34" s="9">
        <v>1</v>
      </c>
      <c r="D34" s="10">
        <f t="shared" si="0"/>
        <v>0</v>
      </c>
      <c r="E34" s="10">
        <f t="shared" si="1"/>
        <v>0</v>
      </c>
      <c r="F34" s="11">
        <f t="shared" si="2"/>
      </c>
    </row>
    <row r="35" spans="1:6" ht="15">
      <c r="A35" s="1"/>
      <c r="B35" s="9">
        <v>16</v>
      </c>
      <c r="C35" s="9">
        <v>0.015</v>
      </c>
      <c r="D35" s="10">
        <f>D24*(1-C35)</f>
        <v>0</v>
      </c>
      <c r="E35" s="10">
        <f>D35*0.5</f>
        <v>0</v>
      </c>
      <c r="F35" s="11">
        <f t="shared" si="2"/>
      </c>
    </row>
    <row r="36" spans="1:6" ht="15">
      <c r="A36" s="1"/>
      <c r="B36" s="9">
        <v>17</v>
      </c>
      <c r="C36" s="9">
        <f>0.015</f>
        <v>0.015</v>
      </c>
      <c r="D36" s="10">
        <f>D35*(1-C36)</f>
        <v>0</v>
      </c>
      <c r="E36" s="10">
        <f>D36*0.5</f>
        <v>0</v>
      </c>
      <c r="F36" s="11">
        <f t="shared" si="2"/>
      </c>
    </row>
    <row r="37" spans="1:6" ht="15">
      <c r="A37" s="1"/>
      <c r="B37" s="9">
        <v>18</v>
      </c>
      <c r="C37" s="9">
        <f>0.015</f>
        <v>0.015</v>
      </c>
      <c r="D37" s="12">
        <f aca="true" t="shared" si="3" ref="D37:D48">D36*(1-C37)</f>
        <v>0</v>
      </c>
      <c r="E37" s="10">
        <f aca="true" t="shared" si="4" ref="E37:E49">D37*0.5</f>
        <v>0</v>
      </c>
      <c r="F37" s="11">
        <f t="shared" si="2"/>
      </c>
    </row>
    <row r="38" spans="1:6" ht="15">
      <c r="A38" s="1"/>
      <c r="B38" s="9">
        <v>19</v>
      </c>
      <c r="C38" s="9">
        <v>0.015</v>
      </c>
      <c r="D38" s="12">
        <f t="shared" si="3"/>
        <v>0</v>
      </c>
      <c r="E38" s="10">
        <f t="shared" si="4"/>
        <v>0</v>
      </c>
      <c r="F38" s="11">
        <f t="shared" si="2"/>
      </c>
    </row>
    <row r="39" spans="1:6" ht="15">
      <c r="A39" s="1"/>
      <c r="B39" s="9">
        <v>20</v>
      </c>
      <c r="C39" s="9">
        <v>0.015</v>
      </c>
      <c r="D39" s="12">
        <f t="shared" si="3"/>
        <v>0</v>
      </c>
      <c r="E39" s="10">
        <f t="shared" si="4"/>
        <v>0</v>
      </c>
      <c r="F39" s="11">
        <f t="shared" si="2"/>
      </c>
    </row>
    <row r="40" spans="1:6" ht="15">
      <c r="A40" s="1"/>
      <c r="B40" s="9">
        <v>21</v>
      </c>
      <c r="C40" s="9">
        <v>0.015</v>
      </c>
      <c r="D40" s="12">
        <f t="shared" si="3"/>
        <v>0</v>
      </c>
      <c r="E40" s="10">
        <f t="shared" si="4"/>
        <v>0</v>
      </c>
      <c r="F40" s="11">
        <f t="shared" si="2"/>
      </c>
    </row>
    <row r="41" spans="1:6" ht="15">
      <c r="A41" s="1"/>
      <c r="B41" s="9">
        <v>22</v>
      </c>
      <c r="C41" s="9">
        <v>0.015</v>
      </c>
      <c r="D41" s="12">
        <f t="shared" si="3"/>
        <v>0</v>
      </c>
      <c r="E41" s="10">
        <f t="shared" si="4"/>
        <v>0</v>
      </c>
      <c r="F41" s="11">
        <f t="shared" si="2"/>
      </c>
    </row>
    <row r="42" spans="1:6" ht="15">
      <c r="A42" s="1"/>
      <c r="B42" s="9">
        <v>23</v>
      </c>
      <c r="C42" s="9">
        <v>0.015</v>
      </c>
      <c r="D42" s="12">
        <f t="shared" si="3"/>
        <v>0</v>
      </c>
      <c r="E42" s="10">
        <f t="shared" si="4"/>
        <v>0</v>
      </c>
      <c r="F42" s="11">
        <f t="shared" si="2"/>
      </c>
    </row>
    <row r="43" spans="1:6" ht="15">
      <c r="A43" s="1"/>
      <c r="B43" s="9">
        <v>24</v>
      </c>
      <c r="C43" s="9">
        <v>0.015</v>
      </c>
      <c r="D43" s="12">
        <f t="shared" si="3"/>
        <v>0</v>
      </c>
      <c r="E43" s="10">
        <f t="shared" si="4"/>
        <v>0</v>
      </c>
      <c r="F43" s="11">
        <f t="shared" si="2"/>
      </c>
    </row>
    <row r="44" spans="1:6" ht="15">
      <c r="A44" s="1"/>
      <c r="B44" s="9">
        <v>25</v>
      </c>
      <c r="C44" s="9">
        <v>0.015</v>
      </c>
      <c r="D44" s="12">
        <f t="shared" si="3"/>
        <v>0</v>
      </c>
      <c r="E44" s="10">
        <f t="shared" si="4"/>
        <v>0</v>
      </c>
      <c r="F44" s="11">
        <f t="shared" si="2"/>
      </c>
    </row>
    <row r="45" spans="1:6" ht="15">
      <c r="A45" s="1"/>
      <c r="B45" s="9">
        <v>26</v>
      </c>
      <c r="C45" s="9">
        <v>0.015</v>
      </c>
      <c r="D45" s="12">
        <f t="shared" si="3"/>
        <v>0</v>
      </c>
      <c r="E45" s="10">
        <f t="shared" si="4"/>
        <v>0</v>
      </c>
      <c r="F45" s="11">
        <f t="shared" si="2"/>
      </c>
    </row>
    <row r="46" spans="1:6" ht="15">
      <c r="A46" s="1"/>
      <c r="B46" s="9">
        <v>27</v>
      </c>
      <c r="C46" s="9">
        <v>0.015</v>
      </c>
      <c r="D46" s="12">
        <f t="shared" si="3"/>
        <v>0</v>
      </c>
      <c r="E46" s="10">
        <f t="shared" si="4"/>
        <v>0</v>
      </c>
      <c r="F46" s="11">
        <f t="shared" si="2"/>
      </c>
    </row>
    <row r="47" spans="1:6" ht="15">
      <c r="A47" s="1"/>
      <c r="B47" s="9">
        <v>28</v>
      </c>
      <c r="C47" s="9">
        <v>0.015</v>
      </c>
      <c r="D47" s="12">
        <f t="shared" si="3"/>
        <v>0</v>
      </c>
      <c r="E47" s="10">
        <f t="shared" si="4"/>
        <v>0</v>
      </c>
      <c r="F47" s="11">
        <f t="shared" si="2"/>
      </c>
    </row>
    <row r="48" spans="1:6" ht="15">
      <c r="A48" s="1"/>
      <c r="B48" s="13">
        <v>29</v>
      </c>
      <c r="C48" s="13">
        <v>0.015</v>
      </c>
      <c r="D48" s="11">
        <f t="shared" si="3"/>
        <v>0</v>
      </c>
      <c r="E48" s="14">
        <f t="shared" si="4"/>
        <v>0</v>
      </c>
      <c r="F48" s="11">
        <f t="shared" si="2"/>
      </c>
    </row>
    <row r="49" spans="1:6" ht="15">
      <c r="A49" s="1"/>
      <c r="B49" s="15">
        <v>30</v>
      </c>
      <c r="C49" s="41">
        <v>0.225</v>
      </c>
      <c r="D49" s="31">
        <f>D24*(1-C49)</f>
        <v>0</v>
      </c>
      <c r="E49" s="31">
        <f t="shared" si="4"/>
        <v>0</v>
      </c>
      <c r="F49" s="31">
        <f>IF(B49&lt;=$D$12,E49,"")</f>
      </c>
    </row>
    <row r="50" spans="1:6" ht="15">
      <c r="A50" s="1"/>
      <c r="B50" s="16" t="s">
        <v>15</v>
      </c>
      <c r="C50" s="42"/>
      <c r="D50" s="32"/>
      <c r="E50" s="32"/>
      <c r="F50" s="32"/>
    </row>
    <row r="51" spans="1:6" ht="15">
      <c r="A51" s="1"/>
      <c r="B51" s="1"/>
      <c r="C51" s="1"/>
      <c r="D51" s="1"/>
      <c r="E51" s="1"/>
      <c r="F51" s="1"/>
    </row>
    <row r="52" spans="1:6" ht="32.25" customHeight="1" thickBot="1">
      <c r="A52" s="1"/>
      <c r="B52" s="1"/>
      <c r="C52" s="1"/>
      <c r="D52" s="1"/>
      <c r="E52" s="5"/>
      <c r="F52" s="25">
        <f>SUM(F29:F49)</f>
        <v>0</v>
      </c>
    </row>
    <row r="53" ht="15.75" thickTop="1"/>
  </sheetData>
  <sheetProtection/>
  <mergeCells count="15">
    <mergeCell ref="B21:C21"/>
    <mergeCell ref="B22:C22"/>
    <mergeCell ref="C49:C50"/>
    <mergeCell ref="D49:D50"/>
    <mergeCell ref="E49:E50"/>
    <mergeCell ref="A2:F2"/>
    <mergeCell ref="A1:F1"/>
    <mergeCell ref="A3:F7"/>
    <mergeCell ref="A27:F27"/>
    <mergeCell ref="F49:F50"/>
    <mergeCell ref="B16:C16"/>
    <mergeCell ref="B17:C17"/>
    <mergeCell ref="B18:C18"/>
    <mergeCell ref="B19:C19"/>
    <mergeCell ref="B20:C20"/>
  </mergeCells>
  <printOptions/>
  <pageMargins left="0.7086614173228347" right="0.7086614173228347" top="0.9448818897637796" bottom="0.7480314960629921" header="0.1968503937007874" footer="0.31496062992125984"/>
  <pageSetup horizontalDpi="600" verticalDpi="600" orientation="portrait" paperSize="9" scale="83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</dc:creator>
  <cp:keywords/>
  <dc:description/>
  <cp:lastModifiedBy>User</cp:lastModifiedBy>
  <cp:lastPrinted>2012-07-27T10:52:10Z</cp:lastPrinted>
  <dcterms:created xsi:type="dcterms:W3CDTF">2007-12-18T14:37:21Z</dcterms:created>
  <dcterms:modified xsi:type="dcterms:W3CDTF">2012-07-27T10:53:15Z</dcterms:modified>
  <cp:category/>
  <cp:version/>
  <cp:contentType/>
  <cp:contentStatus/>
</cp:coreProperties>
</file>