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150"/>
  </bookViews>
  <sheets>
    <sheet name="Ф-ПМ-08-Б" sheetId="1" r:id="rId1"/>
  </sheets>
  <externalReferences>
    <externalReference r:id="rId2"/>
  </externalReferences>
  <definedNames>
    <definedName name="_xlnm.Print_Area" localSheetId="0">'Ф-ПМ-08-Б'!$A$1:$J$29</definedName>
  </definedNames>
  <calcPr calcId="145621"/>
</workbook>
</file>

<file path=xl/calcChain.xml><?xml version="1.0" encoding="utf-8"?>
<calcChain xmlns="http://schemas.openxmlformats.org/spreadsheetml/2006/main">
  <c r="J16" i="1" l="1"/>
  <c r="J4" i="1"/>
  <c r="J27" i="1" l="1"/>
  <c r="J28" i="1" s="1"/>
  <c r="A27" i="1"/>
  <c r="J25" i="1"/>
  <c r="J26" i="1" s="1"/>
  <c r="A25" i="1"/>
  <c r="J23" i="1"/>
  <c r="A23" i="1"/>
  <c r="J22" i="1"/>
  <c r="A22" i="1"/>
  <c r="J21" i="1"/>
  <c r="A21" i="1"/>
  <c r="J20" i="1"/>
  <c r="A20" i="1"/>
  <c r="J19" i="1"/>
  <c r="A19" i="1"/>
  <c r="J18" i="1"/>
  <c r="J24" i="1" s="1"/>
  <c r="A18" i="1"/>
  <c r="A16" i="1"/>
  <c r="J15" i="1"/>
  <c r="A15" i="1"/>
  <c r="J14" i="1"/>
  <c r="A14" i="1"/>
  <c r="J11" i="1"/>
  <c r="A11" i="1"/>
  <c r="J10" i="1"/>
  <c r="J17" i="1" s="1"/>
  <c r="A10" i="1"/>
  <c r="J8" i="1"/>
  <c r="A8" i="1"/>
  <c r="J7" i="1"/>
  <c r="A7" i="1"/>
  <c r="J6" i="1"/>
  <c r="A6" i="1"/>
  <c r="J5" i="1"/>
  <c r="J9" i="1" s="1"/>
  <c r="J29" i="1" s="1"/>
  <c r="A5" i="1"/>
  <c r="A4" i="1"/>
</calcChain>
</file>

<file path=xl/sharedStrings.xml><?xml version="1.0" encoding="utf-8"?>
<sst xmlns="http://schemas.openxmlformats.org/spreadsheetml/2006/main" count="20" uniqueCount="14">
  <si>
    <t xml:space="preserve">  </t>
  </si>
  <si>
    <t>Договорени средства, в лева</t>
  </si>
  <si>
    <t>Изплатени средства, в лева</t>
  </si>
  <si>
    <t>Изцяло изплатени проекти</t>
  </si>
  <si>
    <t>брой</t>
  </si>
  <si>
    <t xml:space="preserve">Общо публични разходи </t>
  </si>
  <si>
    <t>Разходи от ЕФР</t>
  </si>
  <si>
    <t>ОС 1</t>
  </si>
  <si>
    <t>ОС 2</t>
  </si>
  <si>
    <t>ОС 3</t>
  </si>
  <si>
    <t>ОС 4</t>
  </si>
  <si>
    <t>ОС 5</t>
  </si>
  <si>
    <t>ОБЩО:</t>
  </si>
  <si>
    <r>
      <t>Обобщeно финансово изпълнение на ОПРСР
към дата: 25/10</t>
    </r>
    <r>
      <rPr>
        <b/>
        <sz val="18"/>
        <rFont val="Times New Roman"/>
        <family val="1"/>
        <charset val="204"/>
      </rPr>
      <t>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</si>
</sst>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л_в_.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3" fillId="2" borderId="10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10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vertical="top"/>
    </xf>
    <xf numFmtId="0" fontId="5" fillId="0" borderId="10" xfId="0" applyNumberFormat="1" applyFont="1" applyBorder="1" applyAlignment="1">
      <alignment horizontal="right" vertical="top"/>
    </xf>
    <xf numFmtId="40" fontId="5" fillId="0" borderId="10" xfId="0" applyNumberFormat="1" applyFont="1" applyBorder="1" applyAlignment="1">
      <alignment horizontal="right" vertical="top"/>
    </xf>
    <xf numFmtId="1" fontId="5" fillId="0" borderId="10" xfId="0" applyNumberFormat="1" applyFont="1" applyBorder="1" applyAlignment="1">
      <alignment horizontal="right" vertical="top"/>
    </xf>
    <xf numFmtId="164" fontId="5" fillId="0" borderId="10" xfId="0" applyNumberFormat="1" applyFont="1" applyBorder="1" applyAlignment="1">
      <alignment vertical="top"/>
    </xf>
    <xf numFmtId="164" fontId="5" fillId="0" borderId="11" xfId="0" applyNumberFormat="1" applyFont="1" applyBorder="1" applyAlignment="1">
      <alignment vertical="top"/>
    </xf>
    <xf numFmtId="1" fontId="3" fillId="2" borderId="9" xfId="0" applyNumberFormat="1" applyFont="1" applyFill="1" applyBorder="1" applyAlignment="1">
      <alignment vertical="top"/>
    </xf>
    <xf numFmtId="1" fontId="5" fillId="0" borderId="9" xfId="0" applyNumberFormat="1" applyFont="1" applyBorder="1" applyAlignment="1">
      <alignment vertical="top"/>
    </xf>
    <xf numFmtId="40" fontId="5" fillId="0" borderId="10" xfId="0" applyNumberFormat="1" applyFont="1" applyBorder="1" applyAlignment="1">
      <alignment vertical="top"/>
    </xf>
    <xf numFmtId="164" fontId="5" fillId="3" borderId="10" xfId="0" applyNumberFormat="1" applyFont="1" applyFill="1" applyBorder="1" applyAlignment="1">
      <alignment vertical="top"/>
    </xf>
    <xf numFmtId="0" fontId="6" fillId="0" borderId="0" xfId="0" applyFont="1"/>
    <xf numFmtId="164" fontId="3" fillId="2" borderId="12" xfId="0" applyNumberFormat="1" applyFont="1" applyFill="1" applyBorder="1" applyAlignment="1">
      <alignment vertical="top"/>
    </xf>
    <xf numFmtId="4" fontId="0" fillId="0" borderId="0" xfId="0" applyNumberFormat="1"/>
    <xf numFmtId="0" fontId="7" fillId="0" borderId="0" xfId="0" applyFont="1" applyFill="1"/>
    <xf numFmtId="4" fontId="8" fillId="0" borderId="0" xfId="0" applyNumberFormat="1" applyFont="1"/>
    <xf numFmtId="4" fontId="9" fillId="0" borderId="0" xfId="0" applyNumberFormat="1" applyFont="1"/>
    <xf numFmtId="14" fontId="8" fillId="0" borderId="0" xfId="0" applyNumberFormat="1" applyFont="1"/>
    <xf numFmtId="0" fontId="4" fillId="0" borderId="0" xfId="0" applyFont="1"/>
    <xf numFmtId="0" fontId="8" fillId="0" borderId="0" xfId="0" applyFont="1"/>
    <xf numFmtId="0" fontId="0" fillId="0" borderId="0" xfId="0" applyFont="1"/>
    <xf numFmtId="14" fontId="8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" fontId="5" fillId="0" borderId="10" xfId="0" applyNumberFormat="1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vertical="top"/>
    </xf>
    <xf numFmtId="164" fontId="0" fillId="0" borderId="0" xfId="0" applyNumberFormat="1"/>
    <xf numFmtId="164" fontId="3" fillId="2" borderId="10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4" fillId="0" borderId="0" xfId="0" applyNumberFormat="1" applyFont="1"/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\Tsvetelin\&#1054;&#1041;&#1065;%20&#1056;&#1045;&#1043;&#1048;&#1057;&#1058;&#1066;&#1056;%20&#1055;&#1056;&#1048;&#1045;&#1058;&#1048;,%20&#1044;&#1054;&#1043;&#1054;&#1042;&#1054;&#1056;&#1048;&#1056;&#1040;&#1053;&#1048;,%20&#1048;&#1047;&#1055;&#1051;&#1040;&#1058;&#1045;&#1053;&#1048;\_2012.10.30_registar_obsh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АПИТУЛАЦИЯ"/>
      <sheetName val="Справка изпълнение по ОПРСР лв."/>
      <sheetName val="Справка изпълнение по ОПРСРевро"/>
      <sheetName val="GEN BUDGET Axes&amp;Measures 2012"/>
      <sheetName val="Sheet1"/>
      <sheetName val="МЯРКА 1.1."/>
      <sheetName val="МЯРКА 1.2."/>
      <sheetName val="МЯРКА 1.3."/>
      <sheetName val="МЯРКА 1.4."/>
      <sheetName val="МЯРКА 1.5."/>
      <sheetName val="МЯРКА 2.1."/>
      <sheetName val="МЯРКА 2.2."/>
      <sheetName val="МЯРКА 2.5."/>
      <sheetName val="МЯРКА 2.6."/>
      <sheetName val="МЯРКА 2.7."/>
      <sheetName val="МЯРКА 3.1."/>
      <sheetName val="МЯРКА 3.2."/>
      <sheetName val="МЯРКА 3.3."/>
      <sheetName val="МЯРКА 3.4."/>
      <sheetName val="МЯРКА 3.5."/>
      <sheetName val="МЯРКА 3.6."/>
      <sheetName val="МЯРКА 4.1."/>
      <sheetName val="МЯРКА 5.1."/>
      <sheetName val="Sheet2"/>
    </sheetNames>
    <sheetDataSet>
      <sheetData sheetId="0" refreshError="1">
        <row r="145">
          <cell r="B145" t="str">
            <v>Мярка 1.1</v>
          </cell>
          <cell r="E145" t="str">
            <v>Мярка 1.2</v>
          </cell>
          <cell r="H145" t="str">
            <v>Мярка 1.3</v>
          </cell>
          <cell r="K145" t="str">
            <v>Мярка 1.4</v>
          </cell>
          <cell r="N145" t="str">
            <v>Мярка 1.5</v>
          </cell>
          <cell r="Q145" t="str">
            <v>Мярка 2.1</v>
          </cell>
          <cell r="T145" t="str">
            <v>Мярка 2.2</v>
          </cell>
          <cell r="W145" t="str">
            <v>Мярка 2.5</v>
          </cell>
          <cell r="Z145" t="str">
            <v>Мярка 2.6</v>
          </cell>
          <cell r="AC145" t="str">
            <v>Мярка 2.7</v>
          </cell>
          <cell r="AF145" t="str">
            <v>Мярка 3.1</v>
          </cell>
          <cell r="AI145" t="str">
            <v>Мярка 3.2</v>
          </cell>
          <cell r="AL145" t="str">
            <v>Мярка 3.3</v>
          </cell>
          <cell r="AO145" t="str">
            <v>Мярка 3.4</v>
          </cell>
          <cell r="AR145" t="str">
            <v>Мярка 3.5</v>
          </cell>
          <cell r="AU145" t="str">
            <v>Мярка 3.6</v>
          </cell>
          <cell r="AX145" t="str">
            <v>Мярка 4.1</v>
          </cell>
          <cell r="BA145" t="str">
            <v>Мярка 5.1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70" zoomScaleNormal="100" zoomScaleSheetLayoutView="70" workbookViewId="0">
      <selection activeCell="H2" sqref="H2:J2"/>
    </sheetView>
  </sheetViews>
  <sheetFormatPr defaultRowHeight="15" outlineLevelRow="1" x14ac:dyDescent="0.25"/>
  <cols>
    <col min="1" max="1" width="16.7109375" customWidth="1"/>
    <col min="2" max="2" width="6.28515625" customWidth="1"/>
    <col min="3" max="4" width="20.7109375" customWidth="1"/>
    <col min="5" max="5" width="6.140625" customWidth="1"/>
    <col min="6" max="6" width="20.28515625" customWidth="1"/>
    <col min="7" max="7" width="20.7109375" customWidth="1"/>
    <col min="8" max="8" width="6.42578125" customWidth="1"/>
    <col min="9" max="9" width="20.28515625" customWidth="1"/>
    <col min="10" max="10" width="20.7109375" customWidth="1"/>
  </cols>
  <sheetData>
    <row r="1" spans="1:10" ht="49.5" customHeight="1" thickBot="1" x14ac:dyDescent="0.3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90" customHeight="1" x14ac:dyDescent="0.25">
      <c r="A2" s="36" t="s">
        <v>0</v>
      </c>
      <c r="B2" s="38" t="s">
        <v>1</v>
      </c>
      <c r="C2" s="38"/>
      <c r="D2" s="38"/>
      <c r="E2" s="39" t="s">
        <v>2</v>
      </c>
      <c r="F2" s="40"/>
      <c r="G2" s="41"/>
      <c r="H2" s="42" t="s">
        <v>3</v>
      </c>
      <c r="I2" s="43"/>
      <c r="J2" s="44"/>
    </row>
    <row r="3" spans="1:10" ht="31.5" x14ac:dyDescent="0.25">
      <c r="A3" s="37"/>
      <c r="B3" s="1" t="s">
        <v>4</v>
      </c>
      <c r="C3" s="2" t="s">
        <v>5</v>
      </c>
      <c r="D3" s="2" t="s">
        <v>6</v>
      </c>
      <c r="E3" s="3" t="s">
        <v>4</v>
      </c>
      <c r="F3" s="2" t="s">
        <v>5</v>
      </c>
      <c r="G3" s="2" t="s">
        <v>6</v>
      </c>
      <c r="H3" s="3" t="s">
        <v>4</v>
      </c>
      <c r="I3" s="2" t="s">
        <v>5</v>
      </c>
      <c r="J3" s="4" t="s">
        <v>6</v>
      </c>
    </row>
    <row r="4" spans="1:10" ht="15.75" x14ac:dyDescent="0.25">
      <c r="A4" s="5" t="str">
        <f>[1]РЕКАПИТУЛАЦИЯ!B145</f>
        <v>Мярка 1.1</v>
      </c>
      <c r="B4" s="6">
        <v>95</v>
      </c>
      <c r="C4" s="7">
        <v>8957035.5000000019</v>
      </c>
      <c r="D4" s="7">
        <v>6717776.620000002</v>
      </c>
      <c r="E4" s="8">
        <v>95</v>
      </c>
      <c r="F4" s="9">
        <v>8954144.4300000016</v>
      </c>
      <c r="G4" s="9">
        <v>6715608.3200000022</v>
      </c>
      <c r="H4" s="8">
        <v>95</v>
      </c>
      <c r="I4" s="9">
        <v>8954144.4300000016</v>
      </c>
      <c r="J4" s="10">
        <f>I4*85%</f>
        <v>7611022.7655000007</v>
      </c>
    </row>
    <row r="5" spans="1:10" ht="15.75" x14ac:dyDescent="0.25">
      <c r="A5" s="5" t="str">
        <f>[1]РЕКАПИТУЛАЦИЯ!E145</f>
        <v>Мярка 1.2</v>
      </c>
      <c r="B5" s="6">
        <v>0</v>
      </c>
      <c r="C5" s="7">
        <v>0</v>
      </c>
      <c r="D5" s="7">
        <v>0</v>
      </c>
      <c r="E5" s="8">
        <v>0</v>
      </c>
      <c r="F5" s="9">
        <v>0</v>
      </c>
      <c r="G5" s="9">
        <v>0</v>
      </c>
      <c r="H5" s="6">
        <v>0</v>
      </c>
      <c r="I5" s="9">
        <v>0</v>
      </c>
      <c r="J5" s="10">
        <f>I5*75%</f>
        <v>0</v>
      </c>
    </row>
    <row r="6" spans="1:10" ht="15.75" x14ac:dyDescent="0.25">
      <c r="A6" s="5" t="str">
        <f>[1]РЕКАПИТУЛАЦИЯ!H145</f>
        <v>Мярка 1.3</v>
      </c>
      <c r="B6" s="6">
        <v>7</v>
      </c>
      <c r="C6" s="7">
        <v>106507.87</v>
      </c>
      <c r="D6" s="7">
        <v>79880.899999999994</v>
      </c>
      <c r="E6" s="8">
        <v>7</v>
      </c>
      <c r="F6" s="9">
        <v>94371.160009999992</v>
      </c>
      <c r="G6" s="9">
        <v>70778.370009999984</v>
      </c>
      <c r="H6" s="6">
        <v>7</v>
      </c>
      <c r="I6" s="9">
        <v>94371.160009999992</v>
      </c>
      <c r="J6" s="10">
        <f>I6*75%</f>
        <v>70778.370007499994</v>
      </c>
    </row>
    <row r="7" spans="1:10" ht="15.75" x14ac:dyDescent="0.25">
      <c r="A7" s="5" t="str">
        <f>[1]РЕКАПИТУЛАЦИЯ!K145</f>
        <v>Мярка 1.4</v>
      </c>
      <c r="B7" s="6">
        <v>0</v>
      </c>
      <c r="C7" s="7">
        <v>0</v>
      </c>
      <c r="D7" s="7">
        <v>0</v>
      </c>
      <c r="E7" s="8">
        <v>0</v>
      </c>
      <c r="F7" s="9">
        <v>0</v>
      </c>
      <c r="G7" s="9">
        <v>0</v>
      </c>
      <c r="H7" s="6">
        <v>0</v>
      </c>
      <c r="I7" s="9">
        <v>0</v>
      </c>
      <c r="J7" s="10">
        <f>I7*75%</f>
        <v>0</v>
      </c>
    </row>
    <row r="8" spans="1:10" ht="15.75" x14ac:dyDescent="0.25">
      <c r="A8" s="5" t="str">
        <f>[1]РЕКАПИТУЛАЦИЯ!N145</f>
        <v>Мярка 1.5</v>
      </c>
      <c r="B8" s="6">
        <v>0</v>
      </c>
      <c r="C8" s="7">
        <v>0</v>
      </c>
      <c r="D8" s="7">
        <v>0</v>
      </c>
      <c r="E8" s="8">
        <v>0</v>
      </c>
      <c r="F8" s="9">
        <v>0</v>
      </c>
      <c r="G8" s="9">
        <v>0</v>
      </c>
      <c r="H8" s="6">
        <v>0</v>
      </c>
      <c r="I8" s="9">
        <v>0</v>
      </c>
      <c r="J8" s="10">
        <f>I8*75%</f>
        <v>0</v>
      </c>
    </row>
    <row r="9" spans="1:10" ht="15.75" x14ac:dyDescent="0.25">
      <c r="A9" s="11" t="s">
        <v>7</v>
      </c>
      <c r="B9" s="32">
        <v>102</v>
      </c>
      <c r="C9" s="30">
        <v>9063543.370000001</v>
      </c>
      <c r="D9" s="30">
        <v>6797657.5200000023</v>
      </c>
      <c r="E9" s="32">
        <v>102</v>
      </c>
      <c r="F9" s="30">
        <v>9048515.5900100023</v>
      </c>
      <c r="G9" s="30">
        <v>6786386.6900100019</v>
      </c>
      <c r="H9" s="32">
        <v>102</v>
      </c>
      <c r="I9" s="30">
        <v>9048515.5900100023</v>
      </c>
      <c r="J9" s="30">
        <f t="shared" ref="C9:J9" si="0">SUM(J4:J8)</f>
        <v>7681801.1355075007</v>
      </c>
    </row>
    <row r="10" spans="1:10" s="15" customFormat="1" ht="15.75" x14ac:dyDescent="0.25">
      <c r="A10" s="12" t="str">
        <f>[1]РЕКАПИТУЛАЦИЯ!Q145</f>
        <v>Мярка 2.1</v>
      </c>
      <c r="B10" s="6">
        <v>58</v>
      </c>
      <c r="C10" s="13">
        <v>54252173.916000016</v>
      </c>
      <c r="D10" s="13">
        <v>40689130.436000019</v>
      </c>
      <c r="E10" s="8">
        <v>105</v>
      </c>
      <c r="F10" s="14">
        <v>47913139.270000003</v>
      </c>
      <c r="G10" s="14">
        <v>35934854.450000003</v>
      </c>
      <c r="H10" s="6">
        <v>53</v>
      </c>
      <c r="I10" s="9">
        <v>46074444.120000005</v>
      </c>
      <c r="J10" s="10">
        <f>I10*75%</f>
        <v>34555833.090000004</v>
      </c>
    </row>
    <row r="11" spans="1:10" s="15" customFormat="1" ht="15.75" x14ac:dyDescent="0.25">
      <c r="A11" s="12" t="str">
        <f>[1]РЕКАПИТУЛАЦИЯ!T145</f>
        <v>Мярка 2.2</v>
      </c>
      <c r="B11" s="6">
        <v>1</v>
      </c>
      <c r="C11" s="13">
        <v>76281.429999999993</v>
      </c>
      <c r="D11" s="13">
        <v>57211.069999999992</v>
      </c>
      <c r="E11" s="8">
        <v>3</v>
      </c>
      <c r="F11" s="9">
        <v>41357.49</v>
      </c>
      <c r="G11" s="9">
        <v>31018.119999999995</v>
      </c>
      <c r="H11" s="6">
        <v>1</v>
      </c>
      <c r="I11" s="9">
        <v>41357.49</v>
      </c>
      <c r="J11" s="10">
        <f>I11*75%</f>
        <v>31018.1175</v>
      </c>
    </row>
    <row r="12" spans="1:10" s="15" customFormat="1" ht="15.75" hidden="1" customHeight="1" outlineLevel="1" x14ac:dyDescent="0.25">
      <c r="A12" s="12"/>
      <c r="B12" s="6">
        <v>0</v>
      </c>
      <c r="C12" s="13">
        <v>0</v>
      </c>
      <c r="D12" s="13">
        <v>0</v>
      </c>
      <c r="E12" s="8">
        <v>0</v>
      </c>
      <c r="F12" s="9">
        <v>0</v>
      </c>
      <c r="G12" s="9">
        <v>0</v>
      </c>
      <c r="H12" s="6">
        <v>0</v>
      </c>
      <c r="I12" s="9">
        <v>0</v>
      </c>
      <c r="J12" s="10"/>
    </row>
    <row r="13" spans="1:10" s="15" customFormat="1" ht="15.75" hidden="1" customHeight="1" outlineLevel="1" x14ac:dyDescent="0.25">
      <c r="A13" s="12"/>
      <c r="B13" s="6">
        <v>0</v>
      </c>
      <c r="C13" s="13">
        <v>0</v>
      </c>
      <c r="D13" s="13">
        <v>0</v>
      </c>
      <c r="E13" s="8">
        <v>0</v>
      </c>
      <c r="F13" s="9">
        <v>0</v>
      </c>
      <c r="G13" s="9">
        <v>0</v>
      </c>
      <c r="H13" s="6">
        <v>0</v>
      </c>
      <c r="I13" s="9">
        <v>0</v>
      </c>
      <c r="J13" s="10"/>
    </row>
    <row r="14" spans="1:10" s="15" customFormat="1" ht="15.75" collapsed="1" x14ac:dyDescent="0.25">
      <c r="A14" s="12" t="str">
        <f>[1]РЕКАПИТУЛАЦИЯ!W145</f>
        <v>Мярка 2.5</v>
      </c>
      <c r="B14" s="6">
        <v>0</v>
      </c>
      <c r="C14" s="13">
        <v>0</v>
      </c>
      <c r="D14" s="13">
        <v>0</v>
      </c>
      <c r="E14" s="8">
        <v>0</v>
      </c>
      <c r="F14" s="9">
        <v>0</v>
      </c>
      <c r="G14" s="9">
        <v>0</v>
      </c>
      <c r="H14" s="6">
        <v>0</v>
      </c>
      <c r="I14" s="9">
        <v>0</v>
      </c>
      <c r="J14" s="10">
        <f>I14*75%</f>
        <v>0</v>
      </c>
    </row>
    <row r="15" spans="1:10" s="15" customFormat="1" ht="15.75" x14ac:dyDescent="0.25">
      <c r="A15" s="12" t="str">
        <f>[1]РЕКАПИТУЛАЦИЯ!Z145</f>
        <v>Мярка 2.6</v>
      </c>
      <c r="B15" s="6">
        <v>17</v>
      </c>
      <c r="C15" s="13">
        <v>16428372.050000001</v>
      </c>
      <c r="D15" s="13">
        <v>12321279.040000001</v>
      </c>
      <c r="E15" s="8">
        <v>32</v>
      </c>
      <c r="F15" s="9">
        <v>15672733.859999999</v>
      </c>
      <c r="G15" s="9">
        <v>11754550.389999999</v>
      </c>
      <c r="H15" s="6">
        <v>17</v>
      </c>
      <c r="I15" s="9">
        <v>15242643.290000001</v>
      </c>
      <c r="J15" s="10">
        <f>I15*75%</f>
        <v>11431982.467500001</v>
      </c>
    </row>
    <row r="16" spans="1:10" s="15" customFormat="1" ht="15.75" x14ac:dyDescent="0.25">
      <c r="A16" s="12" t="str">
        <f>[1]РЕКАПИТУЛАЦИЯ!AC145</f>
        <v>Мярка 2.7</v>
      </c>
      <c r="B16" s="6">
        <v>4</v>
      </c>
      <c r="C16" s="13">
        <v>12167850</v>
      </c>
      <c r="D16" s="13">
        <v>9125887.5</v>
      </c>
      <c r="E16" s="8">
        <v>3</v>
      </c>
      <c r="F16" s="9">
        <v>11696567.280000001</v>
      </c>
      <c r="G16" s="9">
        <v>8772425.4600000009</v>
      </c>
      <c r="H16" s="6">
        <v>3</v>
      </c>
      <c r="I16" s="9">
        <v>11696567.280000001</v>
      </c>
      <c r="J16" s="10">
        <f>I16*75%</f>
        <v>8772425.4600000009</v>
      </c>
    </row>
    <row r="17" spans="1:10" ht="15.75" x14ac:dyDescent="0.25">
      <c r="A17" s="11" t="s">
        <v>8</v>
      </c>
      <c r="B17" s="32">
        <v>80</v>
      </c>
      <c r="C17" s="30">
        <v>82924677.396000013</v>
      </c>
      <c r="D17" s="30">
        <v>62193508.046000019</v>
      </c>
      <c r="E17" s="32">
        <v>143</v>
      </c>
      <c r="F17" s="30">
        <v>75323797.900000006</v>
      </c>
      <c r="G17" s="30">
        <v>56492848.420000002</v>
      </c>
      <c r="H17" s="32">
        <v>74</v>
      </c>
      <c r="I17" s="30">
        <v>73055012.180000007</v>
      </c>
      <c r="J17" s="30">
        <f t="shared" ref="C17:J17" si="1">SUM(J10:J16)</f>
        <v>54791259.135000005</v>
      </c>
    </row>
    <row r="18" spans="1:10" s="15" customFormat="1" ht="15.75" x14ac:dyDescent="0.25">
      <c r="A18" s="12" t="str">
        <f>[1]РЕКАПИТУЛАЦИЯ!AF145</f>
        <v>Мярка 3.1</v>
      </c>
      <c r="B18" s="6">
        <v>2</v>
      </c>
      <c r="C18" s="13">
        <v>871188.53</v>
      </c>
      <c r="D18" s="13">
        <v>653391.4</v>
      </c>
      <c r="E18" s="8">
        <v>4</v>
      </c>
      <c r="F18" s="9">
        <v>857561.47</v>
      </c>
      <c r="G18" s="9">
        <v>643171.1</v>
      </c>
      <c r="H18" s="6">
        <v>2</v>
      </c>
      <c r="I18" s="9">
        <v>857561.47</v>
      </c>
      <c r="J18" s="10">
        <f t="shared" ref="J18:J23" si="2">I18*75%</f>
        <v>643171.10250000004</v>
      </c>
    </row>
    <row r="19" spans="1:10" s="15" customFormat="1" ht="15.75" x14ac:dyDescent="0.25">
      <c r="A19" s="12" t="str">
        <f>[1]РЕКАПИТУЛАЦИЯ!AI145</f>
        <v>Мярка 3.2</v>
      </c>
      <c r="B19" s="6">
        <v>0</v>
      </c>
      <c r="C19" s="13">
        <v>0</v>
      </c>
      <c r="D19" s="13">
        <v>0</v>
      </c>
      <c r="E19" s="8">
        <v>0</v>
      </c>
      <c r="F19" s="9">
        <v>0</v>
      </c>
      <c r="G19" s="9">
        <v>0</v>
      </c>
      <c r="H19" s="6">
        <v>0</v>
      </c>
      <c r="I19" s="9">
        <v>0</v>
      </c>
      <c r="J19" s="10">
        <f t="shared" si="2"/>
        <v>0</v>
      </c>
    </row>
    <row r="20" spans="1:10" s="15" customFormat="1" ht="15.75" x14ac:dyDescent="0.25">
      <c r="A20" s="12" t="str">
        <f>[1]РЕКАПИТУЛАЦИЯ!AL145</f>
        <v>Мярка 3.3</v>
      </c>
      <c r="B20" s="6">
        <v>3</v>
      </c>
      <c r="C20" s="13">
        <v>28154850.27</v>
      </c>
      <c r="D20" s="13">
        <v>21116137.699999999</v>
      </c>
      <c r="E20" s="8">
        <v>9</v>
      </c>
      <c r="F20" s="9">
        <v>27998007.990000997</v>
      </c>
      <c r="G20" s="9">
        <v>20998505.990000997</v>
      </c>
      <c r="H20" s="6">
        <v>3</v>
      </c>
      <c r="I20" s="9">
        <v>27998007.990000997</v>
      </c>
      <c r="J20" s="10">
        <f t="shared" si="2"/>
        <v>20998505.992500748</v>
      </c>
    </row>
    <row r="21" spans="1:10" s="15" customFormat="1" ht="15.75" x14ac:dyDescent="0.25">
      <c r="A21" s="12" t="str">
        <f>[1]РЕКАПИТУЛАЦИЯ!AO145</f>
        <v>Мярка 3.4</v>
      </c>
      <c r="B21" s="6">
        <v>19</v>
      </c>
      <c r="C21" s="13">
        <v>4869277.2700000014</v>
      </c>
      <c r="D21" s="13">
        <v>3651957.9500000011</v>
      </c>
      <c r="E21" s="8">
        <v>39</v>
      </c>
      <c r="F21" s="9">
        <v>4486318.99</v>
      </c>
      <c r="G21" s="9">
        <v>3364739.24</v>
      </c>
      <c r="H21" s="6">
        <v>19</v>
      </c>
      <c r="I21" s="9">
        <v>4486318.99</v>
      </c>
      <c r="J21" s="10">
        <f t="shared" si="2"/>
        <v>3364739.2425000002</v>
      </c>
    </row>
    <row r="22" spans="1:10" s="15" customFormat="1" ht="15.75" x14ac:dyDescent="0.25">
      <c r="A22" s="12" t="str">
        <f>[1]РЕКАПИТУЛАЦИЯ!AR145</f>
        <v>Мярка 3.5</v>
      </c>
      <c r="B22" s="6">
        <v>1</v>
      </c>
      <c r="C22" s="13">
        <v>938012.38</v>
      </c>
      <c r="D22" s="13">
        <v>703509.28</v>
      </c>
      <c r="E22" s="8">
        <v>3</v>
      </c>
      <c r="F22" s="9">
        <v>938012.38</v>
      </c>
      <c r="G22" s="9">
        <v>703509.28</v>
      </c>
      <c r="H22" s="6">
        <v>1</v>
      </c>
      <c r="I22" s="9">
        <v>938012.38</v>
      </c>
      <c r="J22" s="10">
        <f t="shared" si="2"/>
        <v>703509.28500000003</v>
      </c>
    </row>
    <row r="23" spans="1:10" ht="15.75" x14ac:dyDescent="0.25">
      <c r="A23" s="5" t="str">
        <f>[1]РЕКАПИТУЛАЦИЯ!AU145</f>
        <v>Мярка 3.6</v>
      </c>
      <c r="B23" s="6">
        <v>0</v>
      </c>
      <c r="C23" s="13">
        <v>0</v>
      </c>
      <c r="D23" s="13">
        <v>0</v>
      </c>
      <c r="E23" s="8">
        <v>0</v>
      </c>
      <c r="F23" s="9">
        <v>0</v>
      </c>
      <c r="G23" s="9">
        <v>0</v>
      </c>
      <c r="H23" s="6">
        <v>0</v>
      </c>
      <c r="I23" s="9">
        <v>0</v>
      </c>
      <c r="J23" s="10">
        <f t="shared" si="2"/>
        <v>0</v>
      </c>
    </row>
    <row r="24" spans="1:10" ht="15.75" x14ac:dyDescent="0.25">
      <c r="A24" s="11" t="s">
        <v>9</v>
      </c>
      <c r="B24" s="32">
        <v>25</v>
      </c>
      <c r="C24" s="30">
        <v>34833328.450000003</v>
      </c>
      <c r="D24" s="30">
        <v>26124996.329999998</v>
      </c>
      <c r="E24" s="32">
        <v>55</v>
      </c>
      <c r="F24" s="30">
        <v>34279900.830000997</v>
      </c>
      <c r="G24" s="30">
        <v>25709925.610000998</v>
      </c>
      <c r="H24" s="32">
        <v>25</v>
      </c>
      <c r="I24" s="30">
        <v>34279900.830000997</v>
      </c>
      <c r="J24" s="30">
        <f t="shared" ref="C24:J24" si="3">SUM(J18:J23)</f>
        <v>25709925.622500747</v>
      </c>
    </row>
    <row r="25" spans="1:10" ht="15.75" x14ac:dyDescent="0.25">
      <c r="A25" s="5" t="str">
        <f>[1]РЕКАПИТУЛАЦИЯ!AX145</f>
        <v>Мярка 4.1</v>
      </c>
      <c r="B25" s="6">
        <v>6</v>
      </c>
      <c r="C25" s="13">
        <v>41434169.589999996</v>
      </c>
      <c r="D25" s="13">
        <v>31075627.189999998</v>
      </c>
      <c r="E25" s="27">
        <v>328</v>
      </c>
      <c r="F25" s="28">
        <v>36247496.719999976</v>
      </c>
      <c r="G25" s="9">
        <v>27185622.539999977</v>
      </c>
      <c r="H25" s="6">
        <v>237</v>
      </c>
      <c r="I25" s="28">
        <v>36247496.719999976</v>
      </c>
      <c r="J25" s="10">
        <f>I25*75%</f>
        <v>27185622.539999984</v>
      </c>
    </row>
    <row r="26" spans="1:10" ht="15.75" x14ac:dyDescent="0.25">
      <c r="A26" s="11" t="s">
        <v>10</v>
      </c>
      <c r="B26" s="32">
        <v>6</v>
      </c>
      <c r="C26" s="30">
        <v>41434169.589999996</v>
      </c>
      <c r="D26" s="30">
        <v>31075627.189999998</v>
      </c>
      <c r="E26" s="32">
        <v>328</v>
      </c>
      <c r="F26" s="30">
        <v>36247496.719999976</v>
      </c>
      <c r="G26" s="30">
        <v>27185622.539999977</v>
      </c>
      <c r="H26" s="32">
        <v>237</v>
      </c>
      <c r="I26" s="30">
        <v>36247496.719999976</v>
      </c>
      <c r="J26" s="30">
        <f t="shared" ref="C26:J26" si="4">SUM(J25)</f>
        <v>27185622.539999984</v>
      </c>
    </row>
    <row r="27" spans="1:10" ht="15.75" x14ac:dyDescent="0.25">
      <c r="A27" s="5" t="str">
        <f>[1]РЕКАПИТУЛАЦИЯ!BA145</f>
        <v>Мярка 5.1</v>
      </c>
      <c r="B27" s="6">
        <v>106</v>
      </c>
      <c r="C27" s="13">
        <v>8689744.3399999999</v>
      </c>
      <c r="D27" s="13">
        <v>6517308.25</v>
      </c>
      <c r="E27" s="8">
        <v>171</v>
      </c>
      <c r="F27" s="9">
        <v>7591000.6000000015</v>
      </c>
      <c r="G27" s="9">
        <v>5693250.4500000011</v>
      </c>
      <c r="H27" s="6">
        <v>105</v>
      </c>
      <c r="I27" s="9">
        <v>7556100.6000100011</v>
      </c>
      <c r="J27" s="10">
        <f>I27*75%</f>
        <v>5667075.4500075011</v>
      </c>
    </row>
    <row r="28" spans="1:10" ht="15.75" x14ac:dyDescent="0.25">
      <c r="A28" s="11" t="s">
        <v>11</v>
      </c>
      <c r="B28" s="32">
        <v>106</v>
      </c>
      <c r="C28" s="30">
        <v>8689744.3399999999</v>
      </c>
      <c r="D28" s="30">
        <v>6517308.25</v>
      </c>
      <c r="E28" s="32">
        <v>171</v>
      </c>
      <c r="F28" s="30">
        <v>7591000.6000000015</v>
      </c>
      <c r="G28" s="30">
        <v>5693250.4500000011</v>
      </c>
      <c r="H28" s="32">
        <v>105</v>
      </c>
      <c r="I28" s="30">
        <v>7556100.6000100011</v>
      </c>
      <c r="J28" s="30">
        <f t="shared" ref="C28:J28" si="5">SUM(J27)</f>
        <v>5667075.4500075011</v>
      </c>
    </row>
    <row r="29" spans="1:10" ht="16.5" thickBot="1" x14ac:dyDescent="0.3">
      <c r="A29" s="16" t="s">
        <v>12</v>
      </c>
      <c r="B29" s="33">
        <v>319</v>
      </c>
      <c r="C29" s="31">
        <v>176945463.14600003</v>
      </c>
      <c r="D29" s="31">
        <v>132709097.33600001</v>
      </c>
      <c r="E29" s="33">
        <v>799</v>
      </c>
      <c r="F29" s="31">
        <v>162490711.64001095</v>
      </c>
      <c r="G29" s="31">
        <v>121868033.71001098</v>
      </c>
      <c r="H29" s="33">
        <v>543</v>
      </c>
      <c r="I29" s="31">
        <v>160187025.920021</v>
      </c>
      <c r="J29" s="31">
        <f t="shared" ref="J29" si="6">J9+J17+J24+J26+J28</f>
        <v>121035683.88301575</v>
      </c>
    </row>
    <row r="30" spans="1:10" x14ac:dyDescent="0.25">
      <c r="J30" s="17"/>
    </row>
    <row r="31" spans="1:10" ht="15.75" x14ac:dyDescent="0.25">
      <c r="A31" s="18"/>
      <c r="B31" s="19"/>
      <c r="C31" s="19"/>
      <c r="D31" s="20"/>
      <c r="E31" s="20"/>
      <c r="F31" s="20"/>
      <c r="G31" s="21"/>
      <c r="H31" s="19"/>
      <c r="I31" s="45"/>
    </row>
    <row r="32" spans="1:10" ht="15.75" x14ac:dyDescent="0.25">
      <c r="A32" s="23"/>
      <c r="B32" s="19"/>
      <c r="C32" s="19"/>
      <c r="D32" s="20"/>
      <c r="E32" s="20"/>
      <c r="F32" s="20"/>
      <c r="G32" s="21"/>
      <c r="H32" s="19"/>
      <c r="I32" s="22"/>
      <c r="J32" s="29"/>
    </row>
    <row r="33" spans="1:9" ht="15.75" x14ac:dyDescent="0.25">
      <c r="A33" s="23"/>
      <c r="B33" s="24"/>
      <c r="C33" s="25"/>
      <c r="D33" s="20"/>
      <c r="E33" s="20"/>
      <c r="F33" s="20"/>
      <c r="G33" s="19"/>
      <c r="H33" s="19"/>
      <c r="I33" s="26"/>
    </row>
    <row r="34" spans="1:9" ht="15.75" x14ac:dyDescent="0.25">
      <c r="A34" s="23"/>
      <c r="B34" s="19"/>
      <c r="C34" s="19"/>
      <c r="D34" s="20"/>
      <c r="E34" s="20"/>
      <c r="F34" s="20"/>
      <c r="G34" s="19"/>
      <c r="H34" s="19"/>
      <c r="I34" s="22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1.3385826771653544" bottom="0.74803149606299213" header="0.31496062992125984" footer="0.31496062992125984"/>
  <pageSetup paperSize="9" scale="68" orientation="landscape" r:id="rId1"/>
  <headerFooter>
    <oddHeader>&amp;C&amp;G</oddHeader>
    <oddFooter>&amp;L&amp;A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Ф-ПМ-08-Б</vt:lpstr>
      <vt:lpstr>'Ф-ПМ-08-Б'!Print_Area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Ampovski - PM</dc:creator>
  <cp:lastModifiedBy>Borislav Fikinchev</cp:lastModifiedBy>
  <cp:lastPrinted>2015-03-11T08:15:36Z</cp:lastPrinted>
  <dcterms:created xsi:type="dcterms:W3CDTF">2015-03-11T08:15:16Z</dcterms:created>
  <dcterms:modified xsi:type="dcterms:W3CDTF">2016-10-25T07:08:34Z</dcterms:modified>
</cp:coreProperties>
</file>